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LAST_CELL" localSheetId="0">Бюджет!#REF!</definedName>
    <definedName name="_xlnm.Print_Titles" localSheetId="0">Бюджет!$3:$3</definedName>
    <definedName name="_xlnm.Print_Area" localSheetId="0">Бюджет!$A$1:$E$69</definedName>
  </definedNames>
  <calcPr calcId="125725"/>
</workbook>
</file>

<file path=xl/calcChain.xml><?xml version="1.0" encoding="utf-8"?>
<calcChain xmlns="http://schemas.openxmlformats.org/spreadsheetml/2006/main">
  <c r="C69" i="1"/>
  <c r="C68"/>
  <c r="C34"/>
  <c r="C59"/>
  <c r="C52"/>
  <c r="C57"/>
  <c r="C12"/>
  <c r="C56"/>
  <c r="C7"/>
  <c r="C9"/>
  <c r="C8"/>
  <c r="C6"/>
  <c r="C50"/>
  <c r="C44"/>
  <c r="C33"/>
  <c r="C30"/>
  <c r="C29"/>
  <c r="C27"/>
  <c r="C38"/>
  <c r="C21" l="1"/>
  <c r="C18"/>
  <c r="C19"/>
</calcChain>
</file>

<file path=xl/sharedStrings.xml><?xml version="1.0" encoding="utf-8"?>
<sst xmlns="http://schemas.openxmlformats.org/spreadsheetml/2006/main" count="171" uniqueCount="143">
  <si>
    <t>440</t>
  </si>
  <si>
    <t>Главный распорядитель</t>
  </si>
  <si>
    <t>Наименование главного распорядителя</t>
  </si>
  <si>
    <t>Коды бюджетной классификации</t>
  </si>
  <si>
    <t>Цель</t>
  </si>
  <si>
    <t xml:space="preserve">Управление жилищно-коммунального хозяйства администрации </t>
  </si>
  <si>
    <t>441</t>
  </si>
  <si>
    <t>Управление образования</t>
  </si>
  <si>
    <t>Сумма (рублей)</t>
  </si>
  <si>
    <t>435</t>
  </si>
  <si>
    <t>Администрация</t>
  </si>
  <si>
    <t>445</t>
  </si>
  <si>
    <t>Управление по физической культуре и спорту</t>
  </si>
  <si>
    <t>434</t>
  </si>
  <si>
    <t>Собрание депутатов</t>
  </si>
  <si>
    <t>439</t>
  </si>
  <si>
    <t>Контрольно-счетный комитет</t>
  </si>
  <si>
    <t>443</t>
  </si>
  <si>
    <t>Управление культуры</t>
  </si>
  <si>
    <t>447</t>
  </si>
  <si>
    <t>Управление муниципальной собственности</t>
  </si>
  <si>
    <t>ИТОГО</t>
  </si>
  <si>
    <t>ВСЕГО</t>
  </si>
  <si>
    <t>Непрограммное направление деятельности: кредиторская задолженность за услуги связи</t>
  </si>
  <si>
    <t>0103 9900020400 200</t>
  </si>
  <si>
    <t>0106 9900020400 200</t>
  </si>
  <si>
    <t>0503 6700079600 200</t>
  </si>
  <si>
    <t>0503 6700079300 200</t>
  </si>
  <si>
    <t>0503 6700079400 200</t>
  </si>
  <si>
    <t>0703 6500080001 600</t>
  </si>
  <si>
    <t>0503 6300077005 200</t>
  </si>
  <si>
    <t>0113 9900000092 800</t>
  </si>
  <si>
    <t>0104 9900020400 200</t>
  </si>
  <si>
    <t>0104 9900020400 800</t>
  </si>
  <si>
    <t>0702 4600079523 600</t>
  </si>
  <si>
    <t>0707 4600079523 600</t>
  </si>
  <si>
    <t>0701 4600079523 600</t>
  </si>
  <si>
    <t>0709 4600020400 200</t>
  </si>
  <si>
    <t>0709 4600045200 200</t>
  </si>
  <si>
    <t>0702 4600042100 600</t>
  </si>
  <si>
    <t>0702 4600043300 600</t>
  </si>
  <si>
    <t>0703 4600042300 600</t>
  </si>
  <si>
    <t>0701 4700042000 600</t>
  </si>
  <si>
    <t>1102 4300078200 600</t>
  </si>
  <si>
    <t>1102 4300078100 600</t>
  </si>
  <si>
    <t>1102 4300078800 600</t>
  </si>
  <si>
    <t>0505 6300020400 200</t>
  </si>
  <si>
    <t>0503 6300077002 200</t>
  </si>
  <si>
    <t>0801 6500080003 600</t>
  </si>
  <si>
    <t>0113 5700020400 200</t>
  </si>
  <si>
    <t>0503 6300077011 200</t>
  </si>
  <si>
    <t>МП "Формирование современной городской среды на территории Чебаркульского городского округа":  разработка дизайн-кода (софинансирование)</t>
  </si>
  <si>
    <t>1202 9900079012 600</t>
  </si>
  <si>
    <t>Непрограммное направление деятельности:субсидия СМИ для информирования населения о социально-экономичском развитии городского округа</t>
  </si>
  <si>
    <t>0709 4600079525 300</t>
  </si>
  <si>
    <t>МП "Развитие образования в Чебаркульском городском округе": проведение муниципального этапа Всероссийского конкурса "Ученик года - 2023"</t>
  </si>
  <si>
    <t>0709 4600079525 200</t>
  </si>
  <si>
    <t>МП "Формирование современной городской среды на территории Чебаркульского городского округа":  разработка дизайн-кода</t>
  </si>
  <si>
    <t>0804 6500045200 200</t>
  </si>
  <si>
    <t>0801 6500080002 600</t>
  </si>
  <si>
    <t>МП "Развитие культуры в муниципальном образовании Чебаркульский городской округ": мероприятия по разборке горки и перевозке домика Деда Мороза (48 000,00 руб.), проведение новогодних праздничных мероприятий, приобретение арт-объектов (974 000,00 руб.) (МКУ "Сервис К")</t>
  </si>
  <si>
    <t>МП "Развитие физической культуры и спорта в муниципальном образовании Чебаркульский городской округ ":  ремонт зданий лыжной базы (МАУ "Физкультура и спорт")</t>
  </si>
  <si>
    <t>МП "Развитие физической культуры и спорта в муниципальном образовании Чебаркульский городской округ ": коммунальные услуги (МАУ "Физкультура и спорт" - 750 000,00 руб., МАУ "Ледовый дворец" - 1750 000,00 руб.)</t>
  </si>
  <si>
    <t xml:space="preserve">МП "Эффективное управление муниципальной собственностью Чебаркульского городского округа": погашение кредиторской задолженности </t>
  </si>
  <si>
    <t>0113 5700090020 200</t>
  </si>
  <si>
    <t>МП "Развитие образования в Чебаркульском городском округе": подготовка МУ ДЗЛ "Чайка" к летней оздоровительной компании 2023 г.</t>
  </si>
  <si>
    <t>0702 4600079521 600</t>
  </si>
  <si>
    <t>МП "Развитие образования в Чебаркульском городском округе":  приобретение жарочного шкафа (МБОУ СОШ № 1)</t>
  </si>
  <si>
    <t>МП "Развитие образования в Чебаркульском городском округе":  устройство эвакуационного освещения (592 467,00 руб.) и составление проектно-сметной документации и проведение госэкспертизы на проведение капитального рамонта (1 100 000,00 руб.) (МБОУ СОШ № 2)</t>
  </si>
  <si>
    <t>МП "Развитие образования в Чебаркульском городском округе":  ремонт кровли (53 801,00 руб.) и установка двери (30 000,00 руб.) (МБОУ ООШ № 76</t>
  </si>
  <si>
    <t>0709 4600045200 100</t>
  </si>
  <si>
    <t>450</t>
  </si>
  <si>
    <t>Финансовое управление</t>
  </si>
  <si>
    <t>0106 5500020400 200</t>
  </si>
  <si>
    <t>Остатки нецелевых средств на 01.01.2023 г</t>
  </si>
  <si>
    <t>Остатки целевых средств(дотация на сбалансированность) на 01.01.2023 г.</t>
  </si>
  <si>
    <t>0409 6000078008 200</t>
  </si>
  <si>
    <t>МП "Повышение безопасности дорожного движения и создание безопасных условий передвижения пешеходов в Чебаркульском городском округе" летнее содержание дорог и элементов их обустройства</t>
  </si>
  <si>
    <t>0505 6300020400 100</t>
  </si>
  <si>
    <t>МП  "Благоустройство территории Чебаркульского городского округа": увеличение ФОТ</t>
  </si>
  <si>
    <t>0503 9900000092 800</t>
  </si>
  <si>
    <t>Непрограммное направление деятельности: погашение кредиторской задолженности</t>
  </si>
  <si>
    <t>МП  "Благоустройство территории Чебаркульского городского округа": погашение кредиторской задолженности</t>
  </si>
  <si>
    <t>МП  "Благоустройство территории Чебаркульского городского округа": погашение кредиторской задолженности (МКУ "Благоустройство")</t>
  </si>
  <si>
    <t>0503 6700079700 200</t>
  </si>
  <si>
    <t>МП "Формирование современной городской среды на территории Чебаркульского городского округа": установка видеонаблюдения в парке культуры и отдыха , ул.Ленина 2а, в парке Победы, на площади Ленина</t>
  </si>
  <si>
    <t>МП "Формирование современной городской среды на территории Чебаркульского городского округа": благоустройство фонтанного комплекса</t>
  </si>
  <si>
    <t>0409 6000078003 200</t>
  </si>
  <si>
    <t>МП "Повышение безопасности дорожного движения и создание безопасных условий передвижения пешеходов в Чебаркульском городском округе": установка светофорных объектов на перекрестке улиц Октябрьская - 1 Мая</t>
  </si>
  <si>
    <t>0409 6000078009 200</t>
  </si>
  <si>
    <t xml:space="preserve">МП "Повышение безопасности дорожного движения и создание безопасных условий передвижения пешеходов в Чебаркульском городском округе": разработка проектно-сметной документации на ремонт ул. Советская </t>
  </si>
  <si>
    <t>0502 4400079515 200</t>
  </si>
  <si>
    <t>0502 4400079619 200</t>
  </si>
  <si>
    <t>МП "Формирование современной городской среды на территории Чебаркульского городского округа": кадастровые работы по объекту парк культуры и отдыха ул. Ленина 2А</t>
  </si>
  <si>
    <t>МП "Формирование современной городской среды на территории Чебаркульского городского округа": кадастровые работы  по объекту площадь Ленина</t>
  </si>
  <si>
    <t>МП "Модернизация объектов коммунальной инфраструктуры": кадастровые работы в целях уменьшения незавершенного строительства</t>
  </si>
  <si>
    <t xml:space="preserve">Увеличение бюджетных ассигнований главным распорядителям бюджета Чебаркульского городского округа </t>
  </si>
  <si>
    <t>Управление жилищно-коммунального хозяйства</t>
  </si>
  <si>
    <t>Источник - собственные дополнительные доходы</t>
  </si>
  <si>
    <t xml:space="preserve">Всего </t>
  </si>
  <si>
    <t>Непрограммное направление деятельности: исполнительные листы и решения суда</t>
  </si>
  <si>
    <t>МП  "Благоустройство территории Чебаркульского городского округа": ремонт габаритных ворот (перед ж/д мостом)</t>
  </si>
  <si>
    <t>Непрограммное направление деятельности: оплата членских взносов в Территориальное объединение работодателей (36 000,00 руб.), оплата земельного налога (73 332,95 руб.)</t>
  </si>
  <si>
    <t>Непрограммное направление деятельности: оплата тепловой энергии за 2 полугодие (546 003,00 руб.), вывоз ТКО за 2 полугодие (149 719,59 руб.), заправка катриджей (25 000,00 руб.), запасные части для оргтехники (24 500,00 руб.)</t>
  </si>
  <si>
    <t>МП "Развитие образования в Чебаркульском городском округе":  кредиторская задолженность (аппарат управления)</t>
  </si>
  <si>
    <t>МП "Развитие образования в Чебаркульском городском округе":  кредиторская задолженность (централизовання бухгалтерия)</t>
  </si>
  <si>
    <t>МП "Развитие образования в Чебаркульском городском округе": реализация антитеррористических мероприятий -  устройство помещений для охраны на первом этаже зданий (МБОУ СОШ № 4, МБОУ НОШ № 11)</t>
  </si>
  <si>
    <t>МП "Поддержка и развитие дошкольного образования в Чебаркульском городском округе": увеличение заработной платы (детские сады)</t>
  </si>
  <si>
    <t>МП "Развитие образования в Чебаркульском городском округе": увеличение заработной платы (школы)</t>
  </si>
  <si>
    <t>МП "Развитие образования в Чебаркульском городском округе": увеличение заработной платы (МБОУ ООШ № 10)</t>
  </si>
  <si>
    <t>МП "Развитие образования в Чебаркульском городском округе": увеличение заработной платы (МБУДО "ЦДТ" )</t>
  </si>
  <si>
    <t>МП "Развитие образования в Чебаркульском городском округе": увеличение заработной платы (централизованная бухгалтерия)</t>
  </si>
  <si>
    <t>МП "Управление муниципальными финансами и муниципальным долгом Чебаркульского городского округа": кредиторская задолженность за программное обемпечение (АЦК-финансы)</t>
  </si>
  <si>
    <t>МП "Развитие культуры в муниципальном образовании Чебаркульский городской округ": увеличение заработной платы по Челябинской области (МБУДО "Детская школа искусств")</t>
  </si>
  <si>
    <t>МП "Развитие культуры в муниципальном образовании Чебаркульский городской округ": монтажные работы металлодетектора досмотрового арочного, установка системы оповещения, монтаж видеодомофона (МБУДО "Детская школа искусств")</t>
  </si>
  <si>
    <t>МП "Развитие культуры в муниципальном образовании Чебаркульский городской округ": мероприятия по обеспечению системной безопасности - ремонт видеорегистратора (МУК "Выставочный зал "Колорит")</t>
  </si>
  <si>
    <t>МП "Развитие культуры в муниципальном образовании Чебаркульский городской округ": мероприятия по обеспечению системной безопасности - установка камер водеонаблюдения (МУК "Центр досуга им. Горького")</t>
  </si>
  <si>
    <t>МП "Развитие физической культуры и спорта в муниципальном образовании Чебаркульский городской округ ":  доведение заработной платы до МРОТ (спортшколы)</t>
  </si>
  <si>
    <t>МП "Развитие физической культуры и спорта в муниципальном образовании Чебаркульский городской округ ":  доведение заработной платы  до МРОТ (автономные учреждения)</t>
  </si>
  <si>
    <t>МП "Эффективное управление муниципальной собственностью Чебаркульского городского округа": проведенипе анализа финансово-хозяйственной деятельности МУП - аудиторская проверка (185 000,00 руб.)</t>
  </si>
  <si>
    <t>МП "Формирование современной городской среды на территории Чебаркульского городского округа" :  устройство бесшовного резинового покрытия на детской площадке в парке культуры и отдыха ул.Ленина 2А (1 952 973,41 руб.), установка ограждения и входной группы в парке культуры и отдыха ул. Ленина 2А (3 512 453,00 руб.), озеленение парка культуры и отдыха ул. Ленина  2А (500 000,00 руб.)</t>
  </si>
  <si>
    <t>0502 4400090090 800</t>
  </si>
  <si>
    <t xml:space="preserve">МП "Модернизация объектов коммунальной инфраструктуры": субсидия на финансовое возмещения затрат, связанных с выполнением работ по капитальному ремонту коммунальных сетей </t>
  </si>
  <si>
    <t>0310 5100030200 200</t>
  </si>
  <si>
    <t>Источник - инициативные платежи</t>
  </si>
  <si>
    <t>0503 6300099617 200</t>
  </si>
  <si>
    <t>МП  "Благоустройство территории Чебаркульского городского округа": приобретение погрузчика фронтального в комплекте с навесным оборудованием для МКУ "Благоустройство"</t>
  </si>
  <si>
    <t>0503 6300099623 200</t>
  </si>
  <si>
    <t>МП  "Благоустройство территории Чебаркульского городского округа": уютный двор - установка спортивно-игрового комплекса с элементами малых архитектурных форм во дворе МКД по ул. Ленина, 30 в городе Чебаркуле</t>
  </si>
  <si>
    <t>0801 6500099618 200</t>
  </si>
  <si>
    <t>МП "Развитие культуры в муниципальном образовании Чебаркульский городской округ": ремонт системы отопления в помещении МУК ЧГО "Городская библиотека" по адресу: г. Чебаркуль, ул. Ленина, 26</t>
  </si>
  <si>
    <t>0702 4600099619 200</t>
  </si>
  <si>
    <t>МП "Развитие образования в Чебаркульском городском округе": проведение капитального ремонта здания МБОУ ООШ №9 по адресу: г.Чебаркуль, ул.Фрунзе, 18</t>
  </si>
  <si>
    <t>0701 4600099624 600</t>
  </si>
  <si>
    <t>МП "Развитие образования в Чебаркульском городском округе": замена оконных блоков в здании МБДОУ "Детский сад №26" по адресу: г.Чебаркуль, ул. Мира, 23А</t>
  </si>
  <si>
    <t>0703 4600099621 600</t>
  </si>
  <si>
    <t>МП "Развитие образования в Чебаркульском городском округе": капитальный ремонт МБУ ДО "ЦДТ" по адресу: г.Чебаркуль,    ул. Мира, д. 19А</t>
  </si>
  <si>
    <t>1102 4300099620 600</t>
  </si>
  <si>
    <t>МП "Развитие физической культуры и спорта в муниципальном образовании Чебаркульский городской округ ": реконструкция хоккейного корта, расположенного по адресу: г.Чебаркуль, улица Октябрьская, 7в (МАУ "Ледовый дворец")</t>
  </si>
  <si>
    <t>1102 4300099622 600</t>
  </si>
  <si>
    <t>МП "Развитие физической культуры и спорта в муниципальном образовании Чебаркульский городской округ ": капитальный ремонт большой ванны плавательного бассейна по адресу: г.Чебаркуль, ул.Ленина, 5А (МАУ "Физкультура и спорт")</t>
  </si>
  <si>
    <t>Приложение к пояснительной записке</t>
  </si>
  <si>
    <t>МП "Обеспечение выполнения мероприятий в сфере предупреждения возникновения и развития чрезвычайных ситуаций в Чебаркульском городском округе": погашение кредиторской задолженности (МКУ ЕДДС)</t>
  </si>
</sst>
</file>

<file path=xl/styles.xml><?xml version="1.0" encoding="utf-8"?>
<styleSheet xmlns="http://schemas.openxmlformats.org/spreadsheetml/2006/main">
  <numFmts count="1">
    <numFmt numFmtId="164" formatCode="000000"/>
  </numFmts>
  <fonts count="5">
    <font>
      <sz val="10"/>
      <name val="Arial"/>
    </font>
    <font>
      <sz val="8"/>
      <name val="Arial"/>
      <family val="2"/>
      <charset val="204"/>
    </font>
    <font>
      <sz val="10"/>
      <name val="Arial Narrow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/>
    <xf numFmtId="4" fontId="3" fillId="2" borderId="1" xfId="0" applyNumberFormat="1" applyFont="1" applyFill="1" applyBorder="1" applyAlignment="1" applyProtection="1">
      <alignment horizontal="right" vertical="center" wrapText="1"/>
    </xf>
    <xf numFmtId="4" fontId="3" fillId="2" borderId="4" xfId="0" applyNumberFormat="1" applyFont="1" applyFill="1" applyBorder="1" applyAlignment="1" applyProtection="1">
      <alignment horizontal="righ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vertical="center" wrapText="1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0" fontId="3" fillId="2" borderId="1" xfId="0" applyNumberFormat="1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" fontId="4" fillId="2" borderId="1" xfId="0" applyNumberFormat="1" applyFont="1" applyFill="1" applyBorder="1"/>
    <xf numFmtId="49" fontId="3" fillId="2" borderId="3" xfId="0" applyNumberFormat="1" applyFont="1" applyFill="1" applyBorder="1" applyAlignment="1" applyProtection="1">
      <alignment horizontal="center" vertical="center" wrapText="1"/>
    </xf>
    <xf numFmtId="49" fontId="3" fillId="2" borderId="2" xfId="0" applyNumberFormat="1" applyFont="1" applyFill="1" applyBorder="1" applyAlignment="1" applyProtection="1">
      <alignment horizontal="center" vertical="center" wrapText="1"/>
    </xf>
    <xf numFmtId="4" fontId="4" fillId="2" borderId="1" xfId="0" applyNumberFormat="1" applyFont="1" applyFill="1" applyBorder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right"/>
    </xf>
    <xf numFmtId="0" fontId="0" fillId="2" borderId="0" xfId="0" applyFill="1"/>
    <xf numFmtId="49" fontId="3" fillId="2" borderId="1" xfId="0" applyNumberFormat="1" applyFont="1" applyFill="1" applyBorder="1" applyAlignment="1">
      <alignment horizontal="center" vertical="center" textRotation="90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0" fillId="2" borderId="0" xfId="0" applyNumberFormat="1" applyFill="1"/>
    <xf numFmtId="2" fontId="3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/>
    <xf numFmtId="49" fontId="3" fillId="2" borderId="2" xfId="0" applyNumberFormat="1" applyFont="1" applyFill="1" applyBorder="1" applyAlignment="1" applyProtection="1">
      <alignment horizontal="center" vertical="center" wrapText="1"/>
    </xf>
    <xf numFmtId="49" fontId="3" fillId="2" borderId="3" xfId="0" applyNumberFormat="1" applyFont="1" applyFill="1" applyBorder="1" applyAlignment="1" applyProtection="1">
      <alignment horizontal="center" vertical="center" wrapText="1"/>
    </xf>
    <xf numFmtId="4" fontId="3" fillId="2" borderId="1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 applyProtection="1">
      <alignment horizontal="center" vertical="center" wrapText="1"/>
    </xf>
    <xf numFmtId="49" fontId="3" fillId="2" borderId="3" xfId="0" applyNumberFormat="1" applyFont="1" applyFill="1" applyBorder="1" applyAlignment="1" applyProtection="1">
      <alignment horizontal="center" vertical="center" wrapText="1"/>
    </xf>
    <xf numFmtId="49" fontId="3" fillId="2" borderId="5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>
      <alignment horizontal="center" wrapText="1"/>
    </xf>
    <xf numFmtId="49" fontId="4" fillId="2" borderId="0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F71"/>
  <sheetViews>
    <sheetView showGridLines="0" tabSelected="1" topLeftCell="A7" zoomScaleSheetLayoutView="100" workbookViewId="0">
      <selection activeCell="E25" sqref="E25"/>
    </sheetView>
  </sheetViews>
  <sheetFormatPr defaultRowHeight="12.75" customHeight="1"/>
  <cols>
    <col min="1" max="1" width="7.5703125" style="1" customWidth="1"/>
    <col min="2" max="2" width="29.85546875" style="1" customWidth="1"/>
    <col min="3" max="3" width="18.140625" style="1" customWidth="1"/>
    <col min="4" max="4" width="20" style="1" customWidth="1"/>
    <col min="5" max="5" width="123.42578125" customWidth="1"/>
    <col min="6" max="6" width="15.140625" customWidth="1"/>
  </cols>
  <sheetData>
    <row r="1" spans="1:6" s="20" customFormat="1" ht="21.75" customHeight="1">
      <c r="A1" s="17"/>
      <c r="B1" s="38"/>
      <c r="C1" s="38"/>
      <c r="D1" s="18"/>
      <c r="E1" s="19" t="s">
        <v>141</v>
      </c>
    </row>
    <row r="2" spans="1:6" s="20" customFormat="1" ht="26.25" customHeight="1">
      <c r="A2" s="39" t="s">
        <v>96</v>
      </c>
      <c r="B2" s="39"/>
      <c r="C2" s="39"/>
      <c r="D2" s="39"/>
      <c r="E2" s="39"/>
    </row>
    <row r="3" spans="1:6" s="20" customFormat="1" ht="81.75" customHeight="1">
      <c r="A3" s="21" t="s">
        <v>1</v>
      </c>
      <c r="B3" s="22" t="s">
        <v>2</v>
      </c>
      <c r="C3" s="23" t="s">
        <v>8</v>
      </c>
      <c r="D3" s="23" t="s">
        <v>3</v>
      </c>
      <c r="E3" s="24" t="s">
        <v>4</v>
      </c>
    </row>
    <row r="4" spans="1:6" s="20" customFormat="1" ht="31.5" customHeight="1">
      <c r="A4" s="35" t="s">
        <v>0</v>
      </c>
      <c r="B4" s="35" t="s">
        <v>5</v>
      </c>
      <c r="C4" s="2">
        <v>1300000</v>
      </c>
      <c r="D4" s="7" t="s">
        <v>76</v>
      </c>
      <c r="E4" s="10" t="s">
        <v>77</v>
      </c>
    </row>
    <row r="5" spans="1:6" s="20" customFormat="1" ht="39.75" customHeight="1">
      <c r="A5" s="37"/>
      <c r="B5" s="37"/>
      <c r="C5" s="2">
        <v>657151.30000000005</v>
      </c>
      <c r="D5" s="7" t="s">
        <v>78</v>
      </c>
      <c r="E5" s="8" t="s">
        <v>79</v>
      </c>
    </row>
    <row r="6" spans="1:6" s="20" customFormat="1" ht="25.5" customHeight="1">
      <c r="A6" s="37"/>
      <c r="B6" s="37"/>
      <c r="C6" s="2">
        <f>18075.1+17121.21</f>
        <v>35196.31</v>
      </c>
      <c r="D6" s="7" t="s">
        <v>80</v>
      </c>
      <c r="E6" s="8" t="s">
        <v>100</v>
      </c>
    </row>
    <row r="7" spans="1:6" s="20" customFormat="1" ht="28.5" customHeight="1">
      <c r="A7" s="37"/>
      <c r="B7" s="37"/>
      <c r="C7" s="2">
        <f>5265.94+2400+394.88+192.69+2778.64+8481.63</f>
        <v>19513.78</v>
      </c>
      <c r="D7" s="7" t="s">
        <v>46</v>
      </c>
      <c r="E7" s="8" t="s">
        <v>82</v>
      </c>
      <c r="F7" s="25"/>
    </row>
    <row r="8" spans="1:6" s="20" customFormat="1" ht="28.5" customHeight="1">
      <c r="A8" s="37"/>
      <c r="B8" s="37"/>
      <c r="C8" s="2">
        <f>8787.74+112923.36</f>
        <v>121711.1</v>
      </c>
      <c r="D8" s="7" t="s">
        <v>47</v>
      </c>
      <c r="E8" s="8" t="s">
        <v>82</v>
      </c>
    </row>
    <row r="9" spans="1:6" s="20" customFormat="1" ht="28.5" customHeight="1">
      <c r="A9" s="37"/>
      <c r="B9" s="37"/>
      <c r="C9" s="2">
        <f>2453+131.74</f>
        <v>2584.7399999999998</v>
      </c>
      <c r="D9" s="7" t="s">
        <v>50</v>
      </c>
      <c r="E9" s="8" t="s">
        <v>83</v>
      </c>
    </row>
    <row r="10" spans="1:6" s="20" customFormat="1" ht="28.5" customHeight="1">
      <c r="A10" s="37"/>
      <c r="B10" s="37"/>
      <c r="C10" s="2">
        <v>20000</v>
      </c>
      <c r="D10" s="7" t="s">
        <v>30</v>
      </c>
      <c r="E10" s="8" t="s">
        <v>101</v>
      </c>
    </row>
    <row r="11" spans="1:6" s="20" customFormat="1" ht="28.5" customHeight="1">
      <c r="A11" s="37"/>
      <c r="B11" s="37"/>
      <c r="C11" s="2">
        <v>530000</v>
      </c>
      <c r="D11" s="7" t="s">
        <v>87</v>
      </c>
      <c r="E11" s="8" t="s">
        <v>88</v>
      </c>
    </row>
    <row r="12" spans="1:6" s="20" customFormat="1" ht="28.5" customHeight="1">
      <c r="A12" s="37"/>
      <c r="B12" s="37"/>
      <c r="C12" s="2">
        <f>140000+120000</f>
        <v>260000</v>
      </c>
      <c r="D12" s="7" t="s">
        <v>89</v>
      </c>
      <c r="E12" s="8" t="s">
        <v>90</v>
      </c>
    </row>
    <row r="13" spans="1:6" s="20" customFormat="1" ht="28.5" customHeight="1">
      <c r="A13" s="37"/>
      <c r="B13" s="37"/>
      <c r="C13" s="2">
        <v>50000</v>
      </c>
      <c r="D13" s="7" t="s">
        <v>91</v>
      </c>
      <c r="E13" s="8" t="s">
        <v>95</v>
      </c>
    </row>
    <row r="14" spans="1:6" s="20" customFormat="1" ht="28.5" customHeight="1">
      <c r="A14" s="37"/>
      <c r="B14" s="37"/>
      <c r="C14" s="2">
        <v>50000</v>
      </c>
      <c r="D14" s="7" t="s">
        <v>92</v>
      </c>
      <c r="E14" s="8" t="s">
        <v>95</v>
      </c>
    </row>
    <row r="15" spans="1:6" s="20" customFormat="1" ht="28.5" customHeight="1">
      <c r="A15" s="37"/>
      <c r="B15" s="37"/>
      <c r="C15" s="2">
        <v>100000</v>
      </c>
      <c r="D15" s="7" t="s">
        <v>27</v>
      </c>
      <c r="E15" s="8" t="s">
        <v>94</v>
      </c>
    </row>
    <row r="16" spans="1:6" s="20" customFormat="1" ht="28.5" customHeight="1">
      <c r="A16" s="36"/>
      <c r="B16" s="36"/>
      <c r="C16" s="2">
        <v>100000</v>
      </c>
      <c r="D16" s="7" t="s">
        <v>28</v>
      </c>
      <c r="E16" s="8" t="s">
        <v>93</v>
      </c>
    </row>
    <row r="17" spans="1:6" s="20" customFormat="1" ht="30.75" customHeight="1">
      <c r="A17" s="35" t="s">
        <v>9</v>
      </c>
      <c r="B17" s="35" t="s">
        <v>10</v>
      </c>
      <c r="C17" s="2">
        <v>5986980</v>
      </c>
      <c r="D17" s="7" t="s">
        <v>26</v>
      </c>
      <c r="E17" s="8" t="s">
        <v>51</v>
      </c>
    </row>
    <row r="18" spans="1:6" s="20" customFormat="1" ht="25.5" customHeight="1">
      <c r="A18" s="37"/>
      <c r="B18" s="37"/>
      <c r="C18" s="3">
        <f>36000+73332.95</f>
        <v>109332.95</v>
      </c>
      <c r="D18" s="7" t="s">
        <v>33</v>
      </c>
      <c r="E18" s="7" t="s">
        <v>102</v>
      </c>
    </row>
    <row r="19" spans="1:6" s="20" customFormat="1" ht="25.5" customHeight="1">
      <c r="A19" s="37"/>
      <c r="B19" s="37"/>
      <c r="C19" s="3">
        <f>546003+149719.59+25000+24500</f>
        <v>745222.59</v>
      </c>
      <c r="D19" s="7" t="s">
        <v>32</v>
      </c>
      <c r="E19" s="7" t="s">
        <v>103</v>
      </c>
    </row>
    <row r="20" spans="1:6" s="20" customFormat="1" ht="25.5" customHeight="1">
      <c r="A20" s="37"/>
      <c r="B20" s="37"/>
      <c r="C20" s="3">
        <v>100000</v>
      </c>
      <c r="D20" s="7" t="s">
        <v>52</v>
      </c>
      <c r="E20" s="7" t="s">
        <v>53</v>
      </c>
    </row>
    <row r="21" spans="1:6" s="20" customFormat="1" ht="28.5" customHeight="1">
      <c r="A21" s="37"/>
      <c r="B21" s="37"/>
      <c r="C21" s="3">
        <f>133499.42-8065.76</f>
        <v>125433.66000000002</v>
      </c>
      <c r="D21" s="7" t="s">
        <v>32</v>
      </c>
      <c r="E21" s="7" t="s">
        <v>81</v>
      </c>
      <c r="F21" s="25"/>
    </row>
    <row r="22" spans="1:6" s="20" customFormat="1" ht="28.5" customHeight="1">
      <c r="A22" s="36"/>
      <c r="B22" s="36"/>
      <c r="C22" s="3">
        <v>8065.76</v>
      </c>
      <c r="D22" s="7" t="s">
        <v>123</v>
      </c>
      <c r="E22" s="7" t="s">
        <v>142</v>
      </c>
    </row>
    <row r="23" spans="1:6" s="20" customFormat="1" ht="27.75" customHeight="1">
      <c r="A23" s="35" t="s">
        <v>17</v>
      </c>
      <c r="B23" s="35" t="s">
        <v>18</v>
      </c>
      <c r="C23" s="3">
        <v>8000000</v>
      </c>
      <c r="D23" s="7" t="s">
        <v>29</v>
      </c>
      <c r="E23" s="7" t="s">
        <v>113</v>
      </c>
      <c r="F23" s="25"/>
    </row>
    <row r="24" spans="1:6" s="20" customFormat="1" ht="27.75" customHeight="1">
      <c r="A24" s="37"/>
      <c r="B24" s="37"/>
      <c r="C24" s="3">
        <v>142049</v>
      </c>
      <c r="D24" s="7" t="s">
        <v>29</v>
      </c>
      <c r="E24" s="7" t="s">
        <v>114</v>
      </c>
    </row>
    <row r="25" spans="1:6" s="20" customFormat="1" ht="27.75" customHeight="1">
      <c r="A25" s="37"/>
      <c r="B25" s="37"/>
      <c r="C25" s="3">
        <v>40000</v>
      </c>
      <c r="D25" s="7" t="s">
        <v>48</v>
      </c>
      <c r="E25" s="7" t="s">
        <v>115</v>
      </c>
    </row>
    <row r="26" spans="1:6" s="20" customFormat="1" ht="27.75" customHeight="1">
      <c r="A26" s="37"/>
      <c r="B26" s="37"/>
      <c r="C26" s="3">
        <v>30000</v>
      </c>
      <c r="D26" s="7" t="s">
        <v>59</v>
      </c>
      <c r="E26" s="7" t="s">
        <v>116</v>
      </c>
    </row>
    <row r="27" spans="1:6" s="20" customFormat="1" ht="36.75" customHeight="1">
      <c r="A27" s="37"/>
      <c r="B27" s="37"/>
      <c r="C27" s="3">
        <f>48500+974000</f>
        <v>1022500</v>
      </c>
      <c r="D27" s="7" t="s">
        <v>58</v>
      </c>
      <c r="E27" s="26" t="s">
        <v>60</v>
      </c>
    </row>
    <row r="28" spans="1:6" s="20" customFormat="1" ht="29.25" customHeight="1">
      <c r="A28" s="35" t="s">
        <v>11</v>
      </c>
      <c r="B28" s="35" t="s">
        <v>12</v>
      </c>
      <c r="C28" s="3">
        <v>1500000</v>
      </c>
      <c r="D28" s="7" t="s">
        <v>45</v>
      </c>
      <c r="E28" s="7" t="s">
        <v>61</v>
      </c>
      <c r="F28" s="25"/>
    </row>
    <row r="29" spans="1:6" s="20" customFormat="1" ht="29.25" customHeight="1">
      <c r="A29" s="37"/>
      <c r="B29" s="37"/>
      <c r="C29" s="3">
        <f>17400+34700</f>
        <v>52100</v>
      </c>
      <c r="D29" s="7" t="s">
        <v>44</v>
      </c>
      <c r="E29" s="7" t="s">
        <v>117</v>
      </c>
    </row>
    <row r="30" spans="1:6" s="20" customFormat="1" ht="29.25" customHeight="1">
      <c r="A30" s="37"/>
      <c r="B30" s="37"/>
      <c r="C30" s="3">
        <f>964130+566630</f>
        <v>1530760</v>
      </c>
      <c r="D30" s="7" t="s">
        <v>43</v>
      </c>
      <c r="E30" s="7" t="s">
        <v>118</v>
      </c>
    </row>
    <row r="31" spans="1:6" s="20" customFormat="1" ht="29.25" customHeight="1">
      <c r="A31" s="37"/>
      <c r="B31" s="37"/>
      <c r="C31" s="3">
        <v>2500000</v>
      </c>
      <c r="D31" s="7" t="s">
        <v>43</v>
      </c>
      <c r="E31" s="7" t="s">
        <v>62</v>
      </c>
    </row>
    <row r="32" spans="1:6" s="20" customFormat="1" ht="30" customHeight="1">
      <c r="A32" s="35" t="s">
        <v>19</v>
      </c>
      <c r="B32" s="35" t="s">
        <v>20</v>
      </c>
      <c r="C32" s="3">
        <v>1500000</v>
      </c>
      <c r="D32" s="7" t="s">
        <v>31</v>
      </c>
      <c r="E32" s="7" t="s">
        <v>100</v>
      </c>
    </row>
    <row r="33" spans="1:6" s="20" customFormat="1" ht="33.75" customHeight="1">
      <c r="A33" s="37"/>
      <c r="B33" s="37"/>
      <c r="C33" s="3">
        <f>6144.95+60000</f>
        <v>66144.95</v>
      </c>
      <c r="D33" s="7" t="s">
        <v>49</v>
      </c>
      <c r="E33" s="7" t="s">
        <v>63</v>
      </c>
    </row>
    <row r="34" spans="1:6" s="20" customFormat="1" ht="42.75" customHeight="1">
      <c r="A34" s="36"/>
      <c r="B34" s="36"/>
      <c r="C34" s="3">
        <f>185000</f>
        <v>185000</v>
      </c>
      <c r="D34" s="7" t="s">
        <v>64</v>
      </c>
      <c r="E34" s="10" t="s">
        <v>119</v>
      </c>
    </row>
    <row r="35" spans="1:6" s="20" customFormat="1" ht="25.5" customHeight="1">
      <c r="A35" s="15" t="s">
        <v>13</v>
      </c>
      <c r="B35" s="15" t="s">
        <v>14</v>
      </c>
      <c r="C35" s="2">
        <v>1449.68</v>
      </c>
      <c r="D35" s="7" t="s">
        <v>24</v>
      </c>
      <c r="E35" s="7" t="s">
        <v>23</v>
      </c>
    </row>
    <row r="36" spans="1:6" s="20" customFormat="1" ht="25.5" customHeight="1">
      <c r="A36" s="27" t="s">
        <v>15</v>
      </c>
      <c r="B36" s="27" t="s">
        <v>16</v>
      </c>
      <c r="C36" s="2">
        <v>731.6</v>
      </c>
      <c r="D36" s="7" t="s">
        <v>25</v>
      </c>
      <c r="E36" s="7" t="s">
        <v>23</v>
      </c>
    </row>
    <row r="37" spans="1:6" s="20" customFormat="1" ht="31.5" customHeight="1">
      <c r="A37" s="35" t="s">
        <v>6</v>
      </c>
      <c r="B37" s="35" t="s">
        <v>7</v>
      </c>
      <c r="C37" s="2">
        <v>1674.5</v>
      </c>
      <c r="D37" s="7" t="s">
        <v>37</v>
      </c>
      <c r="E37" s="7" t="s">
        <v>104</v>
      </c>
      <c r="F37" s="25"/>
    </row>
    <row r="38" spans="1:6" s="20" customFormat="1" ht="31.5" customHeight="1">
      <c r="A38" s="37"/>
      <c r="B38" s="37"/>
      <c r="C38" s="2">
        <f>7801.35+1433.32</f>
        <v>9234.67</v>
      </c>
      <c r="D38" s="7" t="s">
        <v>38</v>
      </c>
      <c r="E38" s="7" t="s">
        <v>105</v>
      </c>
    </row>
    <row r="39" spans="1:6" s="20" customFormat="1" ht="31.5" customHeight="1">
      <c r="A39" s="37"/>
      <c r="B39" s="37"/>
      <c r="C39" s="2">
        <v>11494</v>
      </c>
      <c r="D39" s="7" t="s">
        <v>54</v>
      </c>
      <c r="E39" s="7" t="s">
        <v>55</v>
      </c>
    </row>
    <row r="40" spans="1:6" s="20" customFormat="1" ht="31.5" customHeight="1">
      <c r="A40" s="37"/>
      <c r="B40" s="37"/>
      <c r="C40" s="2">
        <v>8000</v>
      </c>
      <c r="D40" s="7" t="s">
        <v>56</v>
      </c>
      <c r="E40" s="7" t="s">
        <v>55</v>
      </c>
    </row>
    <row r="41" spans="1:6" s="20" customFormat="1" ht="31.5" customHeight="1">
      <c r="A41" s="37"/>
      <c r="B41" s="37"/>
      <c r="C41" s="2">
        <v>605404</v>
      </c>
      <c r="D41" s="7" t="s">
        <v>36</v>
      </c>
      <c r="E41" s="7" t="s">
        <v>106</v>
      </c>
    </row>
    <row r="42" spans="1:6" s="20" customFormat="1" ht="31.5" customHeight="1">
      <c r="A42" s="37"/>
      <c r="B42" s="37"/>
      <c r="C42" s="2">
        <v>1093500</v>
      </c>
      <c r="D42" s="7" t="s">
        <v>35</v>
      </c>
      <c r="E42" s="7" t="s">
        <v>65</v>
      </c>
    </row>
    <row r="43" spans="1:6" s="20" customFormat="1" ht="31.5" customHeight="1">
      <c r="A43" s="37"/>
      <c r="B43" s="37"/>
      <c r="C43" s="2">
        <v>243479</v>
      </c>
      <c r="D43" s="7" t="s">
        <v>66</v>
      </c>
      <c r="E43" s="7" t="s">
        <v>67</v>
      </c>
    </row>
    <row r="44" spans="1:6" s="20" customFormat="1" ht="31.5" customHeight="1">
      <c r="A44" s="37"/>
      <c r="B44" s="37"/>
      <c r="C44" s="2">
        <f>592467+1100000</f>
        <v>1692467</v>
      </c>
      <c r="D44" s="7" t="s">
        <v>34</v>
      </c>
      <c r="E44" s="7" t="s">
        <v>68</v>
      </c>
    </row>
    <row r="45" spans="1:6" s="20" customFormat="1" ht="31.5" customHeight="1">
      <c r="A45" s="37"/>
      <c r="B45" s="37"/>
      <c r="C45" s="2">
        <v>83801</v>
      </c>
      <c r="D45" s="7" t="s">
        <v>41</v>
      </c>
      <c r="E45" s="7" t="s">
        <v>69</v>
      </c>
    </row>
    <row r="46" spans="1:6" s="20" customFormat="1" ht="31.5" customHeight="1">
      <c r="A46" s="37"/>
      <c r="B46" s="37"/>
      <c r="C46" s="2">
        <v>7354016</v>
      </c>
      <c r="D46" s="7" t="s">
        <v>42</v>
      </c>
      <c r="E46" s="7" t="s">
        <v>107</v>
      </c>
    </row>
    <row r="47" spans="1:6" s="20" customFormat="1" ht="31.5" customHeight="1">
      <c r="A47" s="37"/>
      <c r="B47" s="37"/>
      <c r="C47" s="2">
        <v>6394796</v>
      </c>
      <c r="D47" s="7" t="s">
        <v>39</v>
      </c>
      <c r="E47" s="7" t="s">
        <v>108</v>
      </c>
    </row>
    <row r="48" spans="1:6" s="20" customFormat="1" ht="31.5" customHeight="1">
      <c r="A48" s="37"/>
      <c r="B48" s="37"/>
      <c r="C48" s="2">
        <v>319740</v>
      </c>
      <c r="D48" s="7" t="s">
        <v>40</v>
      </c>
      <c r="E48" s="7" t="s">
        <v>109</v>
      </c>
    </row>
    <row r="49" spans="1:5" s="20" customFormat="1" ht="31.5" customHeight="1">
      <c r="A49" s="37"/>
      <c r="B49" s="37"/>
      <c r="C49" s="2">
        <v>1918439</v>
      </c>
      <c r="D49" s="7" t="s">
        <v>41</v>
      </c>
      <c r="E49" s="7" t="s">
        <v>110</v>
      </c>
    </row>
    <row r="50" spans="1:5" s="20" customFormat="1" ht="31.5" customHeight="1">
      <c r="A50" s="36"/>
      <c r="B50" s="36"/>
      <c r="C50" s="2">
        <f>9992+3017</f>
        <v>13009</v>
      </c>
      <c r="D50" s="7" t="s">
        <v>70</v>
      </c>
      <c r="E50" s="7" t="s">
        <v>111</v>
      </c>
    </row>
    <row r="51" spans="1:5" s="20" customFormat="1" ht="31.5" customHeight="1">
      <c r="A51" s="14" t="s">
        <v>71</v>
      </c>
      <c r="B51" s="14" t="s">
        <v>72</v>
      </c>
      <c r="C51" s="2">
        <v>438461</v>
      </c>
      <c r="D51" s="7" t="s">
        <v>73</v>
      </c>
      <c r="E51" s="7" t="s">
        <v>112</v>
      </c>
    </row>
    <row r="52" spans="1:5" s="20" customFormat="1" ht="29.25" customHeight="1">
      <c r="A52" s="27"/>
      <c r="B52" s="27" t="s">
        <v>21</v>
      </c>
      <c r="C52" s="16">
        <f>SUM(C4:C51)</f>
        <v>47079442.590000004</v>
      </c>
      <c r="D52" s="13"/>
      <c r="E52" s="28" t="s">
        <v>74</v>
      </c>
    </row>
    <row r="53" spans="1:5" s="20" customFormat="1" ht="29.25" customHeight="1">
      <c r="A53" s="15" t="s">
        <v>9</v>
      </c>
      <c r="B53" s="15" t="s">
        <v>10</v>
      </c>
      <c r="C53" s="2">
        <v>1343020</v>
      </c>
      <c r="D53" s="7" t="s">
        <v>26</v>
      </c>
      <c r="E53" s="8" t="s">
        <v>57</v>
      </c>
    </row>
    <row r="54" spans="1:5" s="20" customFormat="1" ht="40.5" customHeight="1">
      <c r="A54" s="35" t="s">
        <v>0</v>
      </c>
      <c r="B54" s="35" t="s">
        <v>5</v>
      </c>
      <c r="C54" s="2">
        <v>2382837.4</v>
      </c>
      <c r="D54" s="7" t="s">
        <v>84</v>
      </c>
      <c r="E54" s="8" t="s">
        <v>85</v>
      </c>
    </row>
    <row r="55" spans="1:5" s="20" customFormat="1" ht="40.5" customHeight="1">
      <c r="A55" s="37"/>
      <c r="B55" s="37"/>
      <c r="C55" s="2">
        <v>5000000</v>
      </c>
      <c r="D55" s="7" t="s">
        <v>27</v>
      </c>
      <c r="E55" s="8" t="s">
        <v>86</v>
      </c>
    </row>
    <row r="56" spans="1:5" s="20" customFormat="1" ht="48" customHeight="1">
      <c r="A56" s="37"/>
      <c r="B56" s="37"/>
      <c r="C56" s="2">
        <f>1952973.41+4012453</f>
        <v>5965426.4100000001</v>
      </c>
      <c r="D56" s="7" t="s">
        <v>28</v>
      </c>
      <c r="E56" s="8" t="s">
        <v>120</v>
      </c>
    </row>
    <row r="57" spans="1:5" ht="25.5" customHeight="1">
      <c r="A57" s="5"/>
      <c r="B57" s="6" t="s">
        <v>21</v>
      </c>
      <c r="C57" s="9">
        <f>SUM(C53:C56)</f>
        <v>14691283.810000001</v>
      </c>
      <c r="D57" s="7"/>
      <c r="E57" s="8" t="s">
        <v>75</v>
      </c>
    </row>
    <row r="58" spans="1:5" s="20" customFormat="1" ht="30.75" customHeight="1">
      <c r="A58" s="31" t="s">
        <v>0</v>
      </c>
      <c r="B58" s="31" t="s">
        <v>97</v>
      </c>
      <c r="C58" s="2">
        <v>5070446</v>
      </c>
      <c r="D58" s="7" t="s">
        <v>121</v>
      </c>
      <c r="E58" s="8" t="s">
        <v>122</v>
      </c>
    </row>
    <row r="59" spans="1:5" s="20" customFormat="1" ht="29.25" customHeight="1">
      <c r="A59" s="27"/>
      <c r="B59" s="29" t="s">
        <v>21</v>
      </c>
      <c r="C59" s="16">
        <f>SUM(C58:C58)</f>
        <v>5070446</v>
      </c>
      <c r="D59" s="13"/>
      <c r="E59" s="28" t="s">
        <v>98</v>
      </c>
    </row>
    <row r="60" spans="1:5" s="17" customFormat="1" ht="29.25" customHeight="1">
      <c r="A60" s="35" t="s">
        <v>0</v>
      </c>
      <c r="B60" s="35" t="s">
        <v>97</v>
      </c>
      <c r="C60" s="33">
        <v>1000</v>
      </c>
      <c r="D60" s="34" t="s">
        <v>125</v>
      </c>
      <c r="E60" s="28" t="s">
        <v>126</v>
      </c>
    </row>
    <row r="61" spans="1:5" s="17" customFormat="1" ht="29.25" customHeight="1">
      <c r="A61" s="36"/>
      <c r="B61" s="36"/>
      <c r="C61" s="33">
        <v>5000</v>
      </c>
      <c r="D61" s="34" t="s">
        <v>127</v>
      </c>
      <c r="E61" s="28" t="s">
        <v>128</v>
      </c>
    </row>
    <row r="62" spans="1:5" s="17" customFormat="1" ht="29.25" customHeight="1">
      <c r="A62" s="32" t="s">
        <v>17</v>
      </c>
      <c r="B62" s="32" t="s">
        <v>18</v>
      </c>
      <c r="C62" s="33">
        <v>5000</v>
      </c>
      <c r="D62" s="34" t="s">
        <v>129</v>
      </c>
      <c r="E62" s="28" t="s">
        <v>130</v>
      </c>
    </row>
    <row r="63" spans="1:5" s="17" customFormat="1" ht="29.25" customHeight="1">
      <c r="A63" s="35" t="s">
        <v>6</v>
      </c>
      <c r="B63" s="35" t="s">
        <v>7</v>
      </c>
      <c r="C63" s="33">
        <v>1000</v>
      </c>
      <c r="D63" s="34" t="s">
        <v>131</v>
      </c>
      <c r="E63" s="28" t="s">
        <v>132</v>
      </c>
    </row>
    <row r="64" spans="1:5" s="17" customFormat="1" ht="29.25" customHeight="1">
      <c r="A64" s="37"/>
      <c r="B64" s="37"/>
      <c r="C64" s="33">
        <v>1000</v>
      </c>
      <c r="D64" s="34" t="s">
        <v>133</v>
      </c>
      <c r="E64" s="28" t="s">
        <v>134</v>
      </c>
    </row>
    <row r="65" spans="1:5" s="17" customFormat="1" ht="29.25" customHeight="1">
      <c r="A65" s="36"/>
      <c r="B65" s="36"/>
      <c r="C65" s="33">
        <v>1000</v>
      </c>
      <c r="D65" s="34" t="s">
        <v>135</v>
      </c>
      <c r="E65" s="28" t="s">
        <v>136</v>
      </c>
    </row>
    <row r="66" spans="1:5" s="17" customFormat="1" ht="29.25" customHeight="1">
      <c r="A66" s="35" t="s">
        <v>11</v>
      </c>
      <c r="B66" s="35" t="s">
        <v>12</v>
      </c>
      <c r="C66" s="33">
        <v>1000</v>
      </c>
      <c r="D66" s="34" t="s">
        <v>137</v>
      </c>
      <c r="E66" s="28" t="s">
        <v>138</v>
      </c>
    </row>
    <row r="67" spans="1:5" s="17" customFormat="1" ht="29.25" customHeight="1">
      <c r="A67" s="36"/>
      <c r="B67" s="36"/>
      <c r="C67" s="33">
        <v>1000</v>
      </c>
      <c r="D67" s="34" t="s">
        <v>139</v>
      </c>
      <c r="E67" s="28" t="s">
        <v>140</v>
      </c>
    </row>
    <row r="68" spans="1:5" s="20" customFormat="1" ht="29.25" customHeight="1">
      <c r="A68" s="27"/>
      <c r="B68" s="29" t="s">
        <v>21</v>
      </c>
      <c r="C68" s="16">
        <f>C60+C61+C62+C63+C64+C65+C66+C67</f>
        <v>16000</v>
      </c>
      <c r="D68" s="13"/>
      <c r="E68" s="28" t="s">
        <v>124</v>
      </c>
    </row>
    <row r="69" spans="1:5" ht="25.5" customHeight="1">
      <c r="A69" s="4"/>
      <c r="B69" s="12" t="s">
        <v>22</v>
      </c>
      <c r="C69" s="9">
        <f>C52+C57+C59+C68</f>
        <v>66857172.400000006</v>
      </c>
      <c r="D69" s="7"/>
      <c r="E69" s="11" t="s">
        <v>99</v>
      </c>
    </row>
    <row r="71" spans="1:5" ht="12.75" customHeight="1">
      <c r="C71" s="30"/>
    </row>
  </sheetData>
  <mergeCells count="22">
    <mergeCell ref="B37:B50"/>
    <mergeCell ref="A37:A50"/>
    <mergeCell ref="B54:B56"/>
    <mergeCell ref="A54:A56"/>
    <mergeCell ref="A32:A34"/>
    <mergeCell ref="B32:B34"/>
    <mergeCell ref="B1:C1"/>
    <mergeCell ref="A2:E2"/>
    <mergeCell ref="A28:A31"/>
    <mergeCell ref="B28:B31"/>
    <mergeCell ref="A23:A27"/>
    <mergeCell ref="B23:B27"/>
    <mergeCell ref="A17:A22"/>
    <mergeCell ref="B17:B22"/>
    <mergeCell ref="B4:B16"/>
    <mergeCell ref="A4:A16"/>
    <mergeCell ref="B60:B61"/>
    <mergeCell ref="A60:A61"/>
    <mergeCell ref="B63:B65"/>
    <mergeCell ref="A63:A65"/>
    <mergeCell ref="B66:B67"/>
    <mergeCell ref="A66:A67"/>
  </mergeCells>
  <phoneticPr fontId="1" type="noConversion"/>
  <pageMargins left="0.35433070866141736" right="0.35433070866141736" top="0.55118110236220474" bottom="0.27559055118110237" header="0.27559055118110237" footer="0.51181102362204722"/>
  <pageSetup paperSize="9" scale="71" fitToHeight="2" orientation="landscape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Бюджет!Заголовки_для_печати</vt:lpstr>
      <vt:lpstr>Бюджет!Область_печати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КошельНЕ</dc:creator>
  <dc:description>POI HSSF rep:2.41.2.85</dc:description>
  <cp:lastModifiedBy>АндроноваЛС</cp:lastModifiedBy>
  <cp:lastPrinted>2023-01-17T10:46:19Z</cp:lastPrinted>
  <dcterms:created xsi:type="dcterms:W3CDTF">2017-04-14T09:29:21Z</dcterms:created>
  <dcterms:modified xsi:type="dcterms:W3CDTF">2023-01-24T08:52:14Z</dcterms:modified>
</cp:coreProperties>
</file>